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4332"/>
  <workbookPr codeName="ThisWorkbook" defaultThemeVersion="166925"/>
  <workbookProtection workbookAlgorithmName="SHA-512" workbookHashValue="Pj+VWVZbeKG6uwodApMejEnbhMPQJUx7gnB0Xe8uD+vnGFiqVANUl+mQ1/0P6vQaiU1isAO4BR4F3Ylyl/6dFw==" workbookSaltValue="ulW+bxLZUgBlSAYY07/AHg==" workbookSpinCount="100000" lockStructure="1"/>
  <bookViews>
    <workbookView xWindow="-110" yWindow="-110" windowWidth="19420" windowHeight="10420"/>
  </bookViews>
  <sheets>
    <sheet name="Year 2 &amp; 3 Calculator" sheetId="1" r:id="rId1"/>
    <sheet name="Sheet2" sheetId="2" r:id="rId2" state="hidden"/>
  </sheet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<sst xmlns="http://schemas.openxmlformats.org/spreadsheetml/2006/main" uniqueCount="38" count="47">
  <si>
    <t>Block 1</t>
  </si>
  <si>
    <t>Block 2</t>
  </si>
  <si>
    <t>Block 3</t>
  </si>
  <si>
    <t>Block 4</t>
  </si>
  <si>
    <t>Yes</t>
  </si>
  <si>
    <t>No</t>
  </si>
  <si>
    <t>Term 1:</t>
  </si>
  <si>
    <t>Term 2:</t>
  </si>
  <si>
    <t xml:space="preserve">Term 3: </t>
  </si>
  <si>
    <t>Term 1</t>
  </si>
  <si>
    <t>Term 2</t>
  </si>
  <si>
    <t>Term 3</t>
  </si>
  <si>
    <t>Data</t>
  </si>
  <si>
    <t>Calculations</t>
  </si>
  <si>
    <t>Maintenance Loan per term</t>
  </si>
  <si>
    <t>Please note this is an approximate calculation, but we cannot guarantee its accuracy. This calculator is not suitable to be used for students in receipt of grants or the Special Support element of the Maintenance Loan.</t>
  </si>
  <si>
    <t>Block 1 &amp; 2</t>
  </si>
  <si>
    <t>Block 2 &amp; 3</t>
  </si>
  <si>
    <t>Block 3 &amp; 4</t>
  </si>
  <si>
    <t>Block 1 &amp; 2 &amp; 3</t>
  </si>
  <si>
    <t>Block 2 &amp; 3 &amp; 4</t>
  </si>
  <si>
    <t>Blocks 1 &amp; 2 &amp; 4</t>
  </si>
  <si>
    <t>Block 1 &amp; 3 &amp; 4</t>
  </si>
  <si>
    <t>Maintenance Loan Amount</t>
  </si>
  <si>
    <t>Block 1 &amp; 4</t>
  </si>
  <si>
    <t>Block 1 &amp; 3</t>
  </si>
  <si>
    <t>Block 2 &amp; 4</t>
  </si>
  <si>
    <t>y</t>
  </si>
  <si>
    <t>Block 3 &amp; 4 adjoining days</t>
  </si>
  <si>
    <t xml:space="preserve">    Appoximate Maintenance Loan for resit with attendance:</t>
  </si>
  <si>
    <r>
      <t xml:space="preserve"> </t>
    </r>
    <r>
      <rPr>
        <sz val="10.5"/>
        <color theme="1"/>
        <rFont val="Arial"/>
        <family val="2"/>
        <charset val="0"/>
      </rPr>
      <t xml:space="preserve">   What is your full year Maintenance Loan amount?</t>
    </r>
  </si>
  <si>
    <t>Block 1: 30 September 2024 - 15 Nov 2024</t>
  </si>
  <si>
    <t>Block 2: 25 Nov 2024 - 13 Dec. 06 Jan 2025 - 31 Jan 2025</t>
  </si>
  <si>
    <t>Block 3: 10 Feb 2025 - 28 Mar 2025</t>
  </si>
  <si>
    <t>Block 4: 31st March 2025 - 4 Apr. 28 Apr 2025 - 06 June 2025</t>
  </si>
  <si>
    <r>
      <t xml:space="preserve">Maintenance Loan Calculator </t>
    </r>
    <r>
      <rPr>
        <b/>
        <sz val="10.5"/>
        <color theme="0"/>
        <rFont val="Calibri"/>
        <family val="2"/>
        <charset val="0"/>
      </rPr>
      <t>‒</t>
    </r>
    <r>
      <rPr>
        <b/>
        <sz val="10.5"/>
        <color theme="0"/>
        <rFont val="Arial"/>
        <family val="2"/>
        <charset val="0"/>
      </rPr>
      <t xml:space="preserve"> Year 2 &amp; 3</t>
    </r>
    <r>
      <rPr>
        <sz val="10.5"/>
        <color theme="0"/>
        <rFont val="Arial"/>
        <family val="2"/>
        <charset val="0"/>
      </rPr>
      <t xml:space="preserve"> block resit with attendance</t>
    </r>
  </si>
  <si>
    <t xml:space="preserve">    Please confirm for each block if you will be studying it</t>
  </si>
  <si>
    <t xml:space="preserve">    (you need to provide an answer for each block):</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</si>
</sst>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quot;£&quot;#,##0"/>
  </numFmts>
  <fonts count="9">
    <font>
      <sz val="11"/>
      <color theme="1"/>
      <name val="Calibri"/>
      <family val="2"/>
      <charset val="0"/>
      <scheme val="minor"/>
    </font>
    <font>
      <b/>
      <sz val="11"/>
      <color theme="1"/>
      <name val="Calibri"/>
      <family val="2"/>
      <charset val="0"/>
      <scheme val="minor"/>
    </font>
    <font>
      <i/>
      <sz val="10.5"/>
      <color theme="1"/>
      <name val="Arial"/>
      <family val="2"/>
      <charset val="0"/>
    </font>
    <font>
      <sz val="10.5"/>
      <color theme="1"/>
      <name val="Arial"/>
      <family val="2"/>
      <charset val="0"/>
    </font>
    <font>
      <sz val="11"/>
      <color theme="1"/>
      <name val="Calibri"/>
      <family val="2"/>
      <charset val="0"/>
      <scheme val="minor"/>
    </font>
    <font>
      <sz val="10.5"/>
      <color theme="1"/>
      <name val="Airal"/>
      <charset val="0"/>
    </font>
    <font>
      <b/>
      <sz val="10.5"/>
      <color theme="0"/>
      <name val="Arial"/>
      <family val="2"/>
      <charset val="0"/>
    </font>
    <font>
      <b/>
      <sz val="10.5"/>
      <color theme="0"/>
      <name val="Calibri"/>
      <family val="2"/>
      <charset val="0"/>
    </font>
    <font>
      <sz val="10.5"/>
      <color theme="0"/>
      <name val="Arial"/>
      <family val="2"/>
      <charset val="0"/>
    </font>
  </fonts>
  <fills count="5">
    <fill>
      <patternFill patternType="none">
        <fgColor indexed="64"/>
        <bgColor indexed="65"/>
      </patternFill>
    </fill>
    <fill>
      <patternFill patternType="gray125">
        <fgColor indexed="64"/>
        <bgColor indexed="65"/>
      </patternFill>
    </fill>
    <fill>
      <patternFill patternType="solid">
        <fgColor rgb="FFFFFF00"/>
        <bgColor indexed="64"/>
      </patternFill>
    </fill>
    <fill>
      <patternFill patternType="solid">
        <fgColor rgb="FFECC6D9"/>
        <bgColor indexed="64"/>
      </patternFill>
    </fill>
    <fill>
      <patternFill patternType="solid">
        <fgColor rgb="FF993366"/>
        <bgColor indexed="64"/>
      </patternFill>
    </fill>
  </fills>
  <borders count="1">
    <border>
      <left/>
      <right/>
      <top/>
      <bottom/>
      <diagonal/>
    </border>
  </borders>
  <cellStyleXfs count="18">
    <xf numFmtId="0" fontId="0" fillId="0" borderId="0"/>
  </cellStyleXfs>
  <cellXfs>
    <xf numFmtId="0" fontId="0" fillId="0" borderId="0" xfId="0"/>
    <xf numFmtId="0" fontId="0" fillId="0" borderId="0" xfId="0" applyFill="1"/>
    <xf numFmtId="0" fontId="0" fillId="2" borderId="0" xfId="0" applyFill="1"/>
    <xf numFmtId="0" fontId="1" fillId="0" borderId="0" xfId="0" applyFont="1"/>
    <xf numFmtId="0" fontId="1" fillId="0" borderId="0" xfId="0" applyFont="1" applyFill="1"/>
    <xf numFmtId="0" fontId="0" fillId="0" borderId="0" xfId="0" applyAlignment="1">
      <alignment vertical="center"/>
    </xf>
    <xf numFmtId="0" fontId="3" fillId="0" borderId="0" xfId="0" applyAlignment="1" applyFont="1">
      <alignment vertical="center"/>
    </xf>
    <xf numFmtId="0" fontId="3" fillId="0" borderId="0" xfId="0" applyFont="1" applyFill="1" applyProtection="1">
      <protection locked="0"/>
    </xf>
    <xf numFmtId="0" fontId="3" fillId="3" borderId="0" xfId="0" applyFont="1" applyFill="1"/>
    <xf numFmtId="0" fontId="0" fillId="3" borderId="0" xfId="0" applyFill="1"/>
    <xf numFmtId="164" fontId="3" fillId="0" borderId="0" xfId="0" applyAlignment="1" applyFont="1" applyNumberFormat="1" applyFill="1" applyProtection="1">
      <alignment vertical="center"/>
      <protection locked="0"/>
    </xf>
    <xf numFmtId="0" fontId="0" fillId="3" borderId="0" xfId="0" applyAlignment="1" applyFill="1">
      <alignment vertical="center"/>
    </xf>
    <xf numFmtId="164" fontId="3" fillId="0" borderId="0" xfId="0" applyAlignment="1" applyFont="1" applyNumberFormat="1" applyFill="1">
      <alignment vertical="center" wrapText="1"/>
    </xf>
    <xf numFmtId="0" fontId="2" fillId="3" borderId="0" xfId="0" applyAlignment="1" applyFont="1" applyFill="1">
      <alignment horizontal="center" vertical="center" wrapText="1"/>
    </xf>
    <xf numFmtId="0" fontId="6" fillId="4" borderId="0" xfId="0" applyAlignment="1" applyFont="1" applyFill="1">
      <alignment horizontal="center" vertical="center"/>
    </xf>
    <xf numFmtId="0" fontId="5" fillId="3" borderId="0" xfId="0" applyFont="1" applyFill="1"/>
    <xf numFmtId="0" fontId="3" fillId="3" borderId="0" xfId="0" applyAlignment="1" applyFont="1" applyFill="1">
      <alignment vertical="center"/>
    </xf>
  </cellXfs>
  <cellStyles count="1">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13"/>
  <sheetViews>
    <sheetView showRowColHeaders="0" view="normal" tabSelected="1" workbookViewId="0">
      <selection pane="topLeft" activeCell="G3" sqref="G3"/>
    </sheetView>
  </sheetViews>
  <sheetFormatPr defaultColWidth="0" zeroHeight="true" defaultRowHeight="14.5"/>
  <cols>
    <col min="1" max="4" width="9.125" customWidth="1"/>
    <col min="5" max="5" width="14.00390625" customWidth="1"/>
    <col min="6" max="6" width="8.25390625" customWidth="1"/>
    <col min="7" max="7" width="18.875" customWidth="1"/>
    <col min="8" max="8" width="3.125" customWidth="1"/>
    <col min="9" max="16384" width="9.125" hidden="1" customWidth="1"/>
  </cols>
  <sheetData>
    <row r="1" spans="1:8" s="6" customFormat="1" ht="23.25" customHeight="1">
      <c r="A1" s="14" t="s">
        <v>35</v>
      </c>
      <c r="B1" s="14"/>
      <c r="C1" s="14"/>
      <c r="D1" s="14"/>
      <c r="E1" s="14"/>
      <c r="F1" s="14"/>
      <c r="G1" s="14"/>
      <c r="H1" s="14"/>
    </row>
    <row r="2" spans="1:8" ht="9.75" customHeight="1">
      <c r="A2" s="9"/>
      <c r="B2" s="9"/>
      <c r="C2" s="9"/>
      <c r="D2" s="9"/>
      <c r="E2" s="9"/>
      <c r="F2" s="9"/>
      <c r="G2" s="9"/>
      <c r="H2" s="9"/>
    </row>
    <row r="3" spans="1:8" s="5" customFormat="1" ht="17.15" customHeight="1">
      <c r="A3" s="11" t="s">
        <v>30</v>
      </c>
      <c r="B3" s="11"/>
      <c r="C3" s="11"/>
      <c r="D3" s="11"/>
      <c r="E3" s="11"/>
      <c r="F3" s="11"/>
      <c r="G3" s="10"/>
      <c r="H3" s="11"/>
    </row>
    <row r="4" spans="1:8">
      <c r="A4" s="9"/>
      <c r="B4" s="9"/>
      <c r="C4" s="9"/>
      <c r="D4" s="9"/>
      <c r="E4" s="9"/>
      <c r="F4" s="9"/>
      <c r="G4" s="9"/>
      <c r="H4" s="9"/>
    </row>
    <row r="5" spans="1:8" ht="17.15" customHeight="1">
      <c r="A5" s="15" t="s">
        <v>36</v>
      </c>
      <c r="B5" s="15"/>
      <c r="C5" s="15"/>
      <c r="D5" s="15"/>
      <c r="E5" s="15"/>
      <c r="F5" s="8" t="s">
        <v>0</v>
      </c>
      <c r="G5" s="7"/>
      <c r="H5" s="9"/>
    </row>
    <row r="6" spans="1:8" ht="17.15" customHeight="1">
      <c r="A6" s="15" t="s">
        <v>37</v>
      </c>
      <c r="B6" s="15"/>
      <c r="C6" s="15"/>
      <c r="D6" s="15"/>
      <c r="E6" s="15"/>
      <c r="F6" s="8" t="s">
        <v>1</v>
      </c>
      <c r="G6" s="7"/>
      <c r="H6" s="9"/>
    </row>
    <row r="7" spans="1:8" ht="17.15" customHeight="1">
      <c r="A7" s="9"/>
      <c r="B7" s="9"/>
      <c r="C7" s="9"/>
      <c r="D7" s="9"/>
      <c r="E7" s="9"/>
      <c r="F7" s="8" t="s">
        <v>2</v>
      </c>
      <c r="G7" s="7"/>
      <c r="H7" s="9"/>
    </row>
    <row r="8" spans="1:8" ht="17.15" customHeight="1">
      <c r="A8" s="9"/>
      <c r="B8" s="9"/>
      <c r="C8" s="9"/>
      <c r="D8" s="9"/>
      <c r="E8" s="9"/>
      <c r="F8" s="8" t="s">
        <v>3</v>
      </c>
      <c r="G8" s="7"/>
      <c r="H8" s="9"/>
    </row>
    <row r="9" spans="1:8">
      <c r="A9" s="9"/>
      <c r="B9" s="9"/>
      <c r="C9" s="9"/>
      <c r="D9" s="9"/>
      <c r="E9" s="9"/>
      <c r="F9" s="9"/>
      <c r="G9" s="9"/>
      <c r="H9" s="9"/>
    </row>
    <row r="10" spans="1:8" s="5" customFormat="1" ht="41.5" customHeight="1">
      <c r="A10" s="16" t="s">
        <v>29</v>
      </c>
      <c r="B10" s="16"/>
      <c r="C10" s="16"/>
      <c r="D10" s="16"/>
      <c r="E10" s="16"/>
      <c r="F10" s="16"/>
      <c r="G10" s="12" t="str">
        <f>IF(AND(G5="Yes", G6="Yes", G7="Yes", G8="Yes"),G3,Sheet2!B47)</f>
        <v/>
      </c>
      <c r="H10" s="11"/>
    </row>
    <row r="11" spans="1:8" ht="12.75" customHeight="1">
      <c r="A11" s="9"/>
      <c r="B11" s="9"/>
      <c r="C11" s="9"/>
      <c r="D11" s="9"/>
      <c r="E11" s="9"/>
      <c r="F11" s="9"/>
      <c r="G11" s="9"/>
      <c r="H11" s="9"/>
    </row>
    <row r="12" spans="1:8" ht="45" customHeight="1">
      <c r="A12" s="13" t="s">
        <v>15</v>
      </c>
      <c r="B12" s="13"/>
      <c r="C12" s="13"/>
      <c r="D12" s="13"/>
      <c r="E12" s="13"/>
      <c r="F12" s="13"/>
      <c r="G12" s="13"/>
      <c r="H12" s="13"/>
    </row>
    <row r="13" spans="1:8" ht="12" customHeight="1">
      <c r="A13" s="9"/>
      <c r="B13" s="9"/>
      <c r="C13" s="9"/>
      <c r="D13" s="9"/>
      <c r="E13" s="9"/>
      <c r="F13" s="9"/>
      <c r="G13" s="9"/>
      <c r="H13" s="9"/>
    </row>
  </sheetData>
  <sheetProtection algorithmName="SHA-512" hashValue="oBgRiYGu3Bu5QapovQNnkMUREL3Vrq3o+5qNQ73ooM37UKCDIuzNKJgtBpFn4jWxw65U0TGldAslKZyJeZ8Swg==" saltValue="4uEzkrXIt/yEtkGJz2KhWg==" spinCount="100000" sheet="1" selectLockedCells="1"/>
  <mergeCells count="13">
    <mergeCell ref="A13:H13"/>
    <mergeCell ref="A12:H12"/>
    <mergeCell ref="A1:H1"/>
    <mergeCell ref="A2:H2"/>
    <mergeCell ref="A3:F3"/>
    <mergeCell ref="A4:H4"/>
    <mergeCell ref="A5:E5"/>
    <mergeCell ref="A6:E6"/>
    <mergeCell ref="A7:E7"/>
    <mergeCell ref="A8:E8"/>
    <mergeCell ref="A9:H9"/>
    <mergeCell ref="A10:F10"/>
    <mergeCell ref="A11:H11"/>
  </mergeCells>
  <dataValidations count="1">
    <dataValidation type="list" allowBlank="1" showInputMessage="1" showErrorMessage="1" sqref="G5:G8">
      <formula1>Sheet2!$A$9:$A$11</formula1>
    </dataValidation>
  </dataValidations>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D47"/>
  <sheetViews>
    <sheetView topLeftCell="A12" view="normal" workbookViewId="0">
      <selection pane="topLeft" activeCell="B45" sqref="B45"/>
    </sheetView>
  </sheetViews>
  <sheetFormatPr defaultRowHeight="14.5"/>
  <cols>
    <col min="1" max="1" width="47.875" bestFit="1" customWidth="1"/>
  </cols>
  <sheetData>
    <row r="1" spans="1:1">
      <c r="A1" s="3" t="s">
        <v>12</v>
      </c>
    </row>
    <row r="2" spans="1:1">
      <c r="A2" s="3"/>
    </row>
    <row r="3" spans="1:1">
      <c r="A3" s="3"/>
    </row>
    <row r="4" spans="1:1">
      <c r="A4" s="3"/>
    </row>
    <row r="5" spans="1:1">
      <c r="A5" s="3"/>
    </row>
    <row r="6" spans="1:1">
      <c r="A6" s="3"/>
    </row>
    <row r="7" spans="1:1">
      <c r="A7" s="3"/>
    </row>
    <row r="8" spans="1:1">
      <c r="A8" s="3"/>
    </row>
    <row r="9" spans="1:1">
      <c r="A9" s="3"/>
    </row>
    <row r="10" spans="1:1">
      <c r="A10" t="s">
        <v>5</v>
      </c>
    </row>
    <row r="11" spans="1:1">
      <c r="A11" t="s">
        <v>4</v>
      </c>
    </row>
    <row r="14" spans="1:2">
      <c r="A14" t="s">
        <v>6</v>
      </c>
      <c r="B14" s="2">
        <v>75</v>
      </c>
    </row>
    <row r="15" spans="1:2">
      <c r="A15" t="s">
        <v>7</v>
      </c>
      <c r="B15" s="2">
        <v>89</v>
      </c>
    </row>
    <row r="16" spans="1:2">
      <c r="A16" t="s">
        <v>8</v>
      </c>
      <c r="B16" s="2">
        <v>47</v>
      </c>
    </row>
    <row r="18" spans="2:4">
      <c r="B18" t="s">
        <v>9</v>
      </c>
      <c r="C18" t="s">
        <v>10</v>
      </c>
      <c r="D18" t="s">
        <v>11</v>
      </c>
    </row>
    <row r="19" spans="1:2">
      <c r="A19" s="2" t="s">
        <v>31</v>
      </c>
      <c r="B19">
        <v>47</v>
      </c>
    </row>
    <row r="20" spans="1:3">
      <c r="A20" s="2" t="s">
        <v>32</v>
      </c>
      <c r="B20">
        <v>19</v>
      </c>
      <c r="C20">
        <v>26</v>
      </c>
    </row>
    <row r="21" spans="1:3">
      <c r="A21" s="2" t="s">
        <v>33</v>
      </c>
      <c r="C21">
        <v>47</v>
      </c>
    </row>
    <row r="22" spans="1:4">
      <c r="A22" s="2" t="s">
        <v>34</v>
      </c>
      <c r="C22">
        <v>5</v>
      </c>
      <c r="D22">
        <v>40</v>
      </c>
    </row>
    <row r="23" spans="1:3">
      <c r="A23" s="2" t="s">
        <v>28</v>
      </c>
      <c r="C23">
        <v>2</v>
      </c>
    </row>
    <row r="25" spans="1:1">
      <c r="A25" s="4" t="s">
        <v>13</v>
      </c>
    </row>
    <row r="26" spans="1:1">
      <c r="A26" s="4"/>
    </row>
    <row r="27" spans="1:1">
      <c r="A27" s="4"/>
    </row>
    <row r="28" spans="1:1">
      <c r="A28" s="1"/>
    </row>
    <row r="29" spans="1:2">
      <c r="A29" s="1" t="s">
        <v>14</v>
      </c>
      <c r="B29">
        <f>'Year 2 &amp; 3 Calculator'!G3/3</f>
        <v>0</v>
      </c>
    </row>
    <row r="32" spans="1:2">
      <c r="A32" t="s">
        <v>16</v>
      </c>
      <c r="B32" t="str">
        <f>IF(AND('Year 2 &amp; 3 Calculator'!G5="Yes",'Year 2 &amp; 3 Calculator'!G6="Yes"),B29+(C20/B15*B29),"")</f>
        <v/>
      </c>
    </row>
    <row r="33" spans="1:2">
      <c r="A33" t="s">
        <v>17</v>
      </c>
      <c r="B33" t="str">
        <f>IF(AND('Year 2 &amp; 3 Calculator'!G6="Yes",'Year 2 &amp; 3 Calculator'!G7="Yes"),(B20/B14*B29)+((C21+C20)/B15*B29),"")</f>
        <v/>
      </c>
    </row>
    <row r="34" spans="1:2">
      <c r="A34" t="s">
        <v>18</v>
      </c>
      <c r="B34" t="str">
        <f>IF(AND('Year 2 &amp; 3 Calculator'!G7="Yes",'Year 2 &amp; 3 Calculator'!G8="Yes"),((C21+C22+C23)/B15*B29)+(D22/B16*B29),"")</f>
        <v/>
      </c>
    </row>
    <row r="35" spans="1:2">
      <c r="A35" t="s">
        <v>19</v>
      </c>
      <c r="B35" t="str">
        <f>IF(AND('Year 2 &amp; 3 Calculator'!G5="Yes",'Year 2 &amp; 3 Calculator'!G6="Yes",'Year 2 &amp; 3 Calculator'!G7="Yes"),"You must repeat the full year if you have failed 3 blocks","")</f>
        <v/>
      </c>
    </row>
    <row r="36" spans="1:3">
      <c r="A36" t="s">
        <v>20</v>
      </c>
      <c r="B36" t="str">
        <f>IF(AND('Year 2 &amp; 3 Calculator'!G6="Yes",'Year 2 &amp; 3 Calculator'!G7="Yes",'Year 2 &amp; 3 Calculator'!G8="Yes"),"You must repeat the full year if you have failed 3 blocks","")</f>
        <v/>
      </c>
      <c r="C36" t="s">
        <v>27</v>
      </c>
    </row>
    <row r="37" spans="1:3">
      <c r="A37" t="s">
        <v>21</v>
      </c>
      <c r="B37" t="str">
        <f>IF(AND('Year 2 &amp; 3 Calculator'!G5="Yes",'Year 2 &amp; 3 Calculator'!G6="Yes",'Year 2 &amp; 3 Calculator'!G8="Yes"),"You must repeat the full year if you have failed 3 blocks","")</f>
        <v/>
      </c>
      <c r="C37" t="s">
        <v>27</v>
      </c>
    </row>
    <row r="38" spans="1:3">
      <c r="A38" t="s">
        <v>22</v>
      </c>
      <c r="B38" t="str">
        <f>IF(AND('Year 2 &amp; 3 Calculator'!G5="Yes",'Year 2 &amp; 3 Calculator'!G7="Yes",'Year 2 &amp; 3 Calculator'!G8="Yes"),"You must repeat the full year if you have failed 3 blocks","")</f>
        <v/>
      </c>
      <c r="C38" t="s">
        <v>27</v>
      </c>
    </row>
    <row r="39" spans="1:3">
      <c r="A39" t="s">
        <v>24</v>
      </c>
      <c r="B39" t="str">
        <f>IF(AND('Year 2 &amp; 3 Calculator'!G5="Yes",'Year 2 &amp; 3 Calculator'!G8="Yes"),(B19/B14*B29)+(C22/B15*B29)+(D22/B16*B29),"")</f>
        <v/>
      </c>
      <c r="C39" t="s">
        <v>27</v>
      </c>
    </row>
    <row r="40" spans="1:3">
      <c r="A40" t="s">
        <v>25</v>
      </c>
      <c r="B40" s="2">
        <f>(B19/B14*B29)+(C21/B15*B29)+(D21/B16*B29)</f>
        <v>0</v>
      </c>
      <c r="C40" t="s">
        <v>27</v>
      </c>
    </row>
    <row r="41" spans="1:3">
      <c r="A41" t="s">
        <v>26</v>
      </c>
      <c r="B41" s="2">
        <f>(B20/B14*B29)+((C20+C22)/B15*B29)+(D22/B16*B29)</f>
        <v>0</v>
      </c>
      <c r="C41" t="s">
        <v>27</v>
      </c>
    </row>
    <row r="42" spans="1:2">
      <c r="A42" t="s">
        <v>0</v>
      </c>
      <c r="B42" s="1">
        <f>(B19/B14*B29)</f>
        <v>0</v>
      </c>
    </row>
    <row r="43" spans="1:2">
      <c r="A43" t="s">
        <v>1</v>
      </c>
      <c r="B43" s="1">
        <f>(B20/B14*B29)+(C20/B15*B29)</f>
        <v>0</v>
      </c>
    </row>
    <row r="44" spans="1:2">
      <c r="A44" t="s">
        <v>2</v>
      </c>
      <c r="B44" s="1">
        <f>(C21/B15*B29)+(D21/B16*B29)</f>
        <v>0</v>
      </c>
    </row>
    <row r="45" spans="1:2">
      <c r="A45" t="s">
        <v>3</v>
      </c>
      <c r="B45" s="1">
        <f>(C22/B15*B29)+(D22/B16*B29)</f>
        <v>0</v>
      </c>
    </row>
    <row r="47" spans="1:2">
      <c r="A47" t="s">
        <v>23</v>
      </c>
      <c r="B47" t="str">
        <f>IF(AND('Year 2 &amp; 3 Calculator'!G5="Yes",'Year 2 &amp; 3 Calculator'!G6="Yes",'Year 2 &amp; 3 Calculator'!G7="No",'Year 2 &amp; 3 Calculator'!G8="No"),B32,IF(AND('Year 2 &amp; 3 Calculator'!G5="No",'Year 2 &amp; 3 Calculator'!G6="Yes",'Year 2 &amp; 3 Calculator'!G7="Yes",'Year 2 &amp; 3 Calculator'!G8="No"),B33,IF(AND('Year 2 &amp; 3 Calculator'!G5="No",'Year 2 &amp; 3 Calculator'!G6="No",'Year 2 &amp; 3 Calculator'!G7="Yes",'Year 2 &amp; 3 Calculator'!G8="Yes"),B34,IF(AND('Year 2 &amp; 3 Calculator'!G5="Yes",'Year 2 &amp; 3 Calculator'!G6="Yes",'Year 2 &amp; 3 Calculator'!G7="Yes",'Year 2 &amp; 3 Calculator'!G8="No"),B35,IF(AND('Year 2 &amp; 3 Calculator'!G5="No",'Year 2 &amp; 3 Calculator'!G6="Yes",'Year 2 &amp; 3 Calculator'!G7="Yes",'Year 2 &amp; 3 Calculator'!G8="Yes"),B36,IF(AND('Year 2 &amp; 3 Calculator'!G5="Yes",'Year 2 &amp; 3 Calculator'!G6="Yes",'Year 2 &amp; 3 Calculator'!G7="No",'Year 2 &amp; 3 Calculator'!G8="Yes"),B37,IF(AND('Year 2 &amp; 3 Calculator'!G5="Yes",'Year 2 &amp; 3 Calculator'!G6="No",'Year 2 &amp; 3 Calculator'!G7="Yes",'Year 2 &amp; 3 Calculator'!G8="Yes"),B38,IF(AND('Year 2 &amp; 3 Calculator'!G5="Yes",'Year 2 &amp; 3 Calculator'!G6="No",'Year 2 &amp; 3 Calculator'!G7="No",'Year 2 &amp; 3 Calculator'!G8="Yes"),B39,IF(AND('Year 2 &amp; 3 Calculator'!G5="Yes",'Year 2 &amp; 3 Calculator'!G6="No",'Year 2 &amp; 3 Calculator'!G7="Yes",'Year 2 &amp; 3 Calculator'!G8="No"),B40,IF(AND('Year 2 &amp; 3 Calculator'!G5="No",'Year 2 &amp; 3 Calculator'!G6="Yes",'Year 2 &amp; 3 Calculator'!G7="No",'Year 2 &amp; 3 Calculator'!G8="Yes"),B41,IF(AND('Year 2 &amp; 3 Calculator'!G5="Yes",'Year 2 &amp; 3 Calculator'!G6="No",'Year 2 &amp; 3 Calculator'!G7="No",'Year 2 &amp; 3 Calculator'!G8="No"),B42,IF(AND('Year 2 &amp; 3 Calculator'!G5="No",'Year 2 &amp; 3 Calculator'!G6="Yes",'Year 2 &amp; 3 Calculator'!G7="No",'Year 2 &amp; 3 Calculator'!G8="No"),B43,IF(AND('Year 2 &amp; 3 Calculator'!G5="No",'Year 2 &amp; 3 Calculator'!G6="No",'Year 2 &amp; 3 Calculator'!G7="Yes",'Year 2 &amp; 3 Calculator'!G8="No"),B44,IF(AND('Year 2 &amp; 3 Calculator'!G5="No",'Year 2 &amp; 3 Calculator'!G6="No",'Year 2 &amp; 3 Calculator'!G7="No",'Year 2 &amp; 3 Calculator'!G8="Yes"),B45,""))))))))))))))</f>
        <v/>
      </c>
    </row>
  </sheetData>
  <sheetProtection algorithmName="SHA-512" hashValue="/oENxFg7UZxMZqOxV4j6yWfCDrUKfBlpGAcrlzPIdqGDbji2urpa7zSz8U2FPQtdK/MaH3BjTecCgLaihRVNWg==" saltValue="khmn2mBS/m4h9NdY5VG8/Q==" spinCount="100000" sheet="1" objects="1" scenarios="1"/>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De Montfort University</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Emma Richards</dc:creator>
  <cp:keywords/>
  <cp:lastModifiedBy>Aimi Francis</cp:lastModifiedBy>
  <dcterms:created xsi:type="dcterms:W3CDTF">2023-07-04T14:10:59Z</dcterms:created>
  <dcterms:modified xsi:type="dcterms:W3CDTF">2024-07-09T11:37:51Z</dcterms:modified>
  <dc:subject/>
  <dc:title>Block Resit Calculator - Year 2</dc:title>
</cp:coreProperties>
</file>

<file path=docProps/custom.xml><?xml version="1.0" encoding="utf-8"?>
<Properties xmlns:vt="http://schemas.openxmlformats.org/officeDocument/2006/docPropsVTypes" xmlns="http://schemas.openxmlformats.org/officeDocument/2006/custom-properties"/>
</file>